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354cc800788669c/Documents/"/>
    </mc:Choice>
  </mc:AlternateContent>
  <xr:revisionPtr revIDLastSave="7" documentId="8_{BA49A504-493C-4A85-BC46-42B7E4B74823}" xr6:coauthVersionLast="47" xr6:coauthVersionMax="47" xr10:uidLastSave="{E73C7C3C-36FA-4760-AAA1-CB310EFDB781}"/>
  <bookViews>
    <workbookView minimized="1" xWindow="2472" yWindow="4896" windowWidth="19524" windowHeight="7344" xr2:uid="{433199E1-501A-479F-ACE3-7A4323FBB85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5" i="1" l="1"/>
  <c r="K34" i="1"/>
  <c r="L28" i="1"/>
  <c r="L16" i="1"/>
  <c r="L17" i="1"/>
  <c r="L18" i="1"/>
  <c r="L19" i="1"/>
  <c r="L20" i="1"/>
  <c r="L21" i="1"/>
  <c r="L22" i="1"/>
  <c r="L23" i="1"/>
  <c r="L24" i="1"/>
  <c r="L25" i="1"/>
  <c r="L26" i="1"/>
  <c r="L27" i="1"/>
  <c r="L15" i="1"/>
  <c r="K28" i="1"/>
  <c r="K16" i="1"/>
  <c r="K17" i="1"/>
  <c r="K18" i="1"/>
  <c r="K19" i="1"/>
  <c r="K20" i="1"/>
  <c r="K21" i="1"/>
  <c r="K22" i="1"/>
  <c r="K23" i="1"/>
  <c r="K24" i="1"/>
  <c r="K25" i="1"/>
  <c r="K26" i="1"/>
  <c r="K27" i="1"/>
  <c r="K15" i="1"/>
  <c r="I28" i="1"/>
  <c r="M15" i="1"/>
  <c r="I9" i="1"/>
  <c r="P45" i="1"/>
  <c r="R43" i="1" s="1"/>
  <c r="S43" i="1" s="1"/>
  <c r="Q42" i="1"/>
  <c r="Q43" i="1" s="1"/>
  <c r="Q44" i="1" s="1"/>
  <c r="R35" i="1"/>
  <c r="S35" i="1" s="1"/>
  <c r="R34" i="1"/>
  <c r="S34" i="1" s="1"/>
  <c r="Q34" i="1"/>
  <c r="Q35" i="1" s="1"/>
  <c r="P36" i="1"/>
  <c r="R20" i="1"/>
  <c r="S20" i="1" s="1"/>
  <c r="R16" i="1"/>
  <c r="S16" i="1" s="1"/>
  <c r="R17" i="1"/>
  <c r="S17" i="1" s="1"/>
  <c r="R18" i="1"/>
  <c r="S18" i="1" s="1"/>
  <c r="R19" i="1"/>
  <c r="S19" i="1" s="1"/>
  <c r="R15" i="1"/>
  <c r="S15" i="1" s="1"/>
  <c r="T15" i="1" s="1"/>
  <c r="S21" i="1"/>
  <c r="Q15" i="1"/>
  <c r="Q16" i="1" s="1"/>
  <c r="Q17" i="1" s="1"/>
  <c r="Q18" i="1" s="1"/>
  <c r="Q19" i="1" s="1"/>
  <c r="Q20" i="1" s="1"/>
  <c r="P21" i="1"/>
  <c r="P9" i="1"/>
  <c r="R8" i="1"/>
  <c r="S8" i="1" s="1"/>
  <c r="R7" i="1"/>
  <c r="R9" i="1" s="1"/>
  <c r="Q7" i="1"/>
  <c r="Q8" i="1" s="1"/>
  <c r="M43" i="1"/>
  <c r="M44" i="1" s="1"/>
  <c r="M42" i="1"/>
  <c r="L45" i="1"/>
  <c r="L43" i="1"/>
  <c r="L44" i="1"/>
  <c r="L42" i="1"/>
  <c r="K45" i="1"/>
  <c r="K44" i="1"/>
  <c r="K43" i="1"/>
  <c r="K42" i="1"/>
  <c r="J43" i="1"/>
  <c r="J44" i="1" s="1"/>
  <c r="J42" i="1"/>
  <c r="I45" i="1"/>
  <c r="L35" i="1"/>
  <c r="L34" i="1"/>
  <c r="I36" i="1"/>
  <c r="J15" i="1"/>
  <c r="J16" i="1" s="1"/>
  <c r="J17" i="1" s="1"/>
  <c r="J18" i="1" s="1"/>
  <c r="J19" i="1" s="1"/>
  <c r="J20" i="1" s="1"/>
  <c r="J21" i="1" s="1"/>
  <c r="J22" i="1" s="1"/>
  <c r="J23" i="1" s="1"/>
  <c r="J24" i="1" s="1"/>
  <c r="J25" i="1" s="1"/>
  <c r="J26" i="1" s="1"/>
  <c r="J27" i="1" s="1"/>
  <c r="J8" i="1"/>
  <c r="J7" i="1"/>
  <c r="K7" i="1"/>
  <c r="L7" i="1"/>
  <c r="M7" i="1" s="1"/>
  <c r="M8" i="1" s="1"/>
  <c r="K8" i="1"/>
  <c r="K9" i="1" s="1"/>
  <c r="L8" i="1"/>
  <c r="L9" i="1" s="1"/>
  <c r="L36" i="1" l="1"/>
  <c r="K36" i="1"/>
  <c r="M34" i="1"/>
  <c r="M35" i="1" s="1"/>
  <c r="M16" i="1"/>
  <c r="M17" i="1" s="1"/>
  <c r="M18" i="1" s="1"/>
  <c r="M19" i="1" s="1"/>
  <c r="M20" i="1" s="1"/>
  <c r="M21" i="1" s="1"/>
  <c r="M22" i="1" s="1"/>
  <c r="M23" i="1" s="1"/>
  <c r="M24" i="1" s="1"/>
  <c r="M25" i="1" s="1"/>
  <c r="M26" i="1" s="1"/>
  <c r="M27" i="1" s="1"/>
  <c r="R42" i="1"/>
  <c r="R44" i="1"/>
  <c r="S44" i="1" s="1"/>
  <c r="S36" i="1"/>
  <c r="T34" i="1"/>
  <c r="T35" i="1" s="1"/>
  <c r="R36" i="1"/>
  <c r="T16" i="1"/>
  <c r="T17" i="1" s="1"/>
  <c r="T18" i="1" s="1"/>
  <c r="T19" i="1" s="1"/>
  <c r="T20" i="1" s="1"/>
  <c r="S7" i="1"/>
  <c r="R45" i="1" l="1"/>
  <c r="S42" i="1"/>
  <c r="S9" i="1"/>
  <c r="T7" i="1"/>
  <c r="T8" i="1" s="1"/>
  <c r="S45" i="1" l="1"/>
  <c r="T42" i="1"/>
  <c r="T43" i="1" s="1"/>
  <c r="T44" i="1" s="1"/>
</calcChain>
</file>

<file path=xl/sharedStrings.xml><?xml version="1.0" encoding="utf-8"?>
<sst xmlns="http://schemas.openxmlformats.org/spreadsheetml/2006/main" count="100" uniqueCount="33">
  <si>
    <t>Total Body</t>
  </si>
  <si>
    <t>Signed?</t>
  </si>
  <si>
    <t>Yes</t>
  </si>
  <si>
    <t>No</t>
  </si>
  <si>
    <t>Back and Top Left</t>
  </si>
  <si>
    <t>Bottom Center</t>
  </si>
  <si>
    <t>Bottom Left</t>
  </si>
  <si>
    <t>Bottom Left and Top Right</t>
  </si>
  <si>
    <t>Bottom Right</t>
  </si>
  <si>
    <t xml:space="preserve">Left </t>
  </si>
  <si>
    <t>On the Back</t>
  </si>
  <si>
    <t>Right</t>
  </si>
  <si>
    <t xml:space="preserve">Top </t>
  </si>
  <si>
    <t>Top Left</t>
  </si>
  <si>
    <t>Top Right</t>
  </si>
  <si>
    <t>Top and Bottom Left</t>
  </si>
  <si>
    <t>Top Center</t>
  </si>
  <si>
    <t>Cumulative:</t>
  </si>
  <si>
    <t xml:space="preserve">Frequency </t>
  </si>
  <si>
    <t>Percentage</t>
  </si>
  <si>
    <t>%</t>
  </si>
  <si>
    <t>Frequency Missing</t>
  </si>
  <si>
    <t>Frequency</t>
  </si>
  <si>
    <t xml:space="preserve">Cumulative Frequency </t>
  </si>
  <si>
    <t>Cumulative Percentage</t>
  </si>
  <si>
    <t>Cumulative</t>
  </si>
  <si>
    <t>Signage Location:</t>
  </si>
  <si>
    <t>Dated?</t>
  </si>
  <si>
    <t xml:space="preserve">Frequency Missing </t>
  </si>
  <si>
    <t>Signage Underlined?</t>
  </si>
  <si>
    <t>Could not be determined</t>
  </si>
  <si>
    <t>Oil Paintings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</si>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</sst>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Amasis MT Pro Black"/>
      <family val="1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0" xfId="0" applyFill="1"/>
    <xf numFmtId="0" fontId="0" fillId="5" borderId="0" xfId="0" applyFill="1"/>
    <xf numFmtId="0" fontId="2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wrapText="1"/>
    </xf>
    <xf numFmtId="0" fontId="1" fillId="4" borderId="0" xfId="0" applyFont="1" applyFill="1" applyAlignment="1">
      <alignment horizontal="center"/>
    </xf>
    <xf numFmtId="0" fontId="2" fillId="3" borderId="0" xfId="0" applyFont="1" applyFill="1"/>
    <xf numFmtId="0" fontId="1" fillId="3" borderId="0" xfId="0" applyFont="1" applyFill="1"/>
    <xf numFmtId="0" fontId="1" fillId="3" borderId="0" xfId="0" applyFont="1" applyFill="1" applyAlignment="1">
      <alignment wrapText="1"/>
    </xf>
    <xf numFmtId="0" fontId="1" fillId="3" borderId="0" xfId="0" applyFont="1" applyFill="1" applyAlignment="1">
      <alignment horizontal="center"/>
    </xf>
    <xf numFmtId="0" fontId="1" fillId="6" borderId="0" xfId="0" applyFont="1" applyFill="1"/>
    <xf numFmtId="0" fontId="1" fillId="6" borderId="0" xfId="0" applyFont="1" applyFill="1" applyAlignment="1">
      <alignment wrapText="1"/>
    </xf>
    <xf numFmtId="0" fontId="1" fillId="6" borderId="0" xfId="0" applyFont="1" applyFill="1" applyAlignment="1">
      <alignment horizontal="center"/>
    </xf>
    <xf numFmtId="0" fontId="0" fillId="7" borderId="0" xfId="0" applyFill="1"/>
    <xf numFmtId="0" fontId="1" fillId="8" borderId="0" xfId="0" applyFont="1" applyFill="1"/>
    <xf numFmtId="0" fontId="1" fillId="8" borderId="0" xfId="0" applyFont="1" applyFill="1" applyAlignment="1">
      <alignment wrapText="1"/>
    </xf>
    <xf numFmtId="0" fontId="1" fillId="8" borderId="0" xfId="0" applyFont="1" applyFill="1" applyAlignment="1">
      <alignment horizontal="center"/>
    </xf>
    <xf numFmtId="0" fontId="0" fillId="9" borderId="0" xfId="0" applyFill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cap="all" spc="10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r>
              <a:rPr lang="en-US" sz="1100"/>
              <a:t>Signage</a:t>
            </a:r>
            <a:r>
              <a:rPr lang="en-US" sz="1100" baseline="0"/>
              <a:t> Frequency (Total Body)</a:t>
            </a:r>
            <a:r>
              <a:rPr lang="en-US" sz="1100"/>
              <a:t>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Sheet1!$I$6</c:f>
              <c:strCache>
                <c:ptCount val="1"/>
                <c:pt idx="0">
                  <c:v>Frequency </c:v>
                </c:pt>
              </c:strCache>
            </c:strRef>
          </c:tx>
          <c:spPr>
            <a:solidFill>
              <a:schemeClr val="lt1"/>
            </a:solidFill>
            <a:ln w="19050">
              <a:solidFill>
                <a:schemeClr val="accent6"/>
              </a:solidFill>
            </a:ln>
            <a:effectLst/>
          </c:spPr>
          <c:dPt>
            <c:idx val="0"/>
            <c:bubble3D val="0"/>
            <c:spPr>
              <a:solidFill>
                <a:schemeClr val="lt1"/>
              </a:solidFill>
              <a:ln w="19050">
                <a:solidFill>
                  <a:schemeClr val="accent6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1DF-42B3-9536-89D281C32D00}"/>
              </c:ext>
            </c:extLst>
          </c:dPt>
          <c:dPt>
            <c:idx val="1"/>
            <c:bubble3D val="0"/>
            <c:spPr>
              <a:solidFill>
                <a:schemeClr val="lt1"/>
              </a:solidFill>
              <a:ln w="19050">
                <a:solidFill>
                  <a:schemeClr val="accent6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1DF-42B3-9536-89D281C32D0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accent6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accent6">
                      <a:lumMod val="60000"/>
                      <a:lumOff val="4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Sheet1!$H$7:$H$8</c:f>
              <c:strCache>
                <c:ptCount val="2"/>
                <c:pt idx="0">
                  <c:v>Yes</c:v>
                </c:pt>
                <c:pt idx="1">
                  <c:v>No</c:v>
                </c:pt>
              </c:strCache>
            </c:strRef>
          </c:cat>
          <c:val>
            <c:numRef>
              <c:f>Sheet1!$I$7:$I$8</c:f>
              <c:numCache>
                <c:formatCode>General</c:formatCode>
                <c:ptCount val="2"/>
                <c:pt idx="0">
                  <c:v>260</c:v>
                </c:pt>
                <c:pt idx="1">
                  <c:v>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8E6-4EBF-8B43-A9C11509BE47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accent6"/>
    </a:solidFill>
    <a:ln w="9525" cap="flat" cmpd="sng" algn="ctr">
      <a:solidFill>
        <a:schemeClr val="accent6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cap="all" spc="10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r>
              <a:rPr lang="en-US" sz="1100"/>
              <a:t>Signage</a:t>
            </a:r>
            <a:r>
              <a:rPr lang="en-US" sz="1100" baseline="0"/>
              <a:t> Location (Total Body)</a:t>
            </a:r>
            <a:endParaRPr lang="en-US" sz="1100"/>
          </a:p>
        </c:rich>
      </c:tx>
      <c:layout>
        <c:manualLayout>
          <c:xMode val="edge"/>
          <c:yMode val="edge"/>
          <c:x val="0.18920810252579934"/>
          <c:y val="2.109300913928821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949440069991251"/>
          <c:y val="0.19486111111111112"/>
          <c:w val="0.64161154855643043"/>
          <c:h val="0.72088764946048411"/>
        </c:manualLayout>
      </c:layout>
      <c:barChart>
        <c:barDir val="bar"/>
        <c:grouping val="clustered"/>
        <c:varyColors val="0"/>
        <c:ser>
          <c:idx val="0"/>
          <c:order val="0"/>
          <c:spPr>
            <a:pattFill prst="ltUpDiag">
              <a:fgClr>
                <a:schemeClr val="accent4"/>
              </a:fgClr>
              <a:bgClr>
                <a:schemeClr val="lt1"/>
              </a:bgClr>
            </a:pattFill>
            <a:ln>
              <a:noFill/>
            </a:ln>
            <a:effectLst/>
          </c:spPr>
          <c:invertIfNegative val="0"/>
          <c:cat>
            <c:strRef>
              <c:f>Sheet1!$H$15:$H$27</c:f>
              <c:strCache>
                <c:ptCount val="13"/>
                <c:pt idx="0">
                  <c:v>Bottom Right</c:v>
                </c:pt>
                <c:pt idx="1">
                  <c:v>Bottom Left</c:v>
                </c:pt>
                <c:pt idx="2">
                  <c:v>Top Left</c:v>
                </c:pt>
                <c:pt idx="3">
                  <c:v>Top Right</c:v>
                </c:pt>
                <c:pt idx="4">
                  <c:v>On the Back</c:v>
                </c:pt>
                <c:pt idx="5">
                  <c:v>Right</c:v>
                </c:pt>
                <c:pt idx="6">
                  <c:v>Top </c:v>
                </c:pt>
                <c:pt idx="7">
                  <c:v>Back and Top Left</c:v>
                </c:pt>
                <c:pt idx="8">
                  <c:v>Bottom Center</c:v>
                </c:pt>
                <c:pt idx="9">
                  <c:v>Bottom Left and Top Right</c:v>
                </c:pt>
                <c:pt idx="10">
                  <c:v>Left </c:v>
                </c:pt>
                <c:pt idx="11">
                  <c:v>Top and Bottom Left</c:v>
                </c:pt>
                <c:pt idx="12">
                  <c:v>Top Center</c:v>
                </c:pt>
              </c:strCache>
            </c:strRef>
          </c:cat>
          <c:val>
            <c:numRef>
              <c:f>Sheet1!$I$15:$I$27</c:f>
              <c:numCache>
                <c:formatCode>General</c:formatCode>
                <c:ptCount val="13"/>
                <c:pt idx="0">
                  <c:v>102</c:v>
                </c:pt>
                <c:pt idx="1">
                  <c:v>79</c:v>
                </c:pt>
                <c:pt idx="2">
                  <c:v>34</c:v>
                </c:pt>
                <c:pt idx="3">
                  <c:v>26</c:v>
                </c:pt>
                <c:pt idx="4">
                  <c:v>10</c:v>
                </c:pt>
                <c:pt idx="5">
                  <c:v>2</c:v>
                </c:pt>
                <c:pt idx="6">
                  <c:v>2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00-457E-B1CE-F016DC7644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overlap val="-20"/>
        <c:axId val="799122832"/>
        <c:axId val="799123472"/>
      </c:barChart>
      <c:catAx>
        <c:axId val="79912283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chemeClr val="accent4">
                <a:lumMod val="60000"/>
                <a:lumOff val="4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5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99123472"/>
        <c:crosses val="autoZero"/>
        <c:auto val="1"/>
        <c:lblAlgn val="ctr"/>
        <c:lblOffset val="100"/>
        <c:noMultiLvlLbl val="0"/>
      </c:catAx>
      <c:valAx>
        <c:axId val="7991234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alpha val="2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991228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4"/>
    </a:solidFill>
    <a:ln w="9525" cap="flat" cmpd="sng" algn="ctr">
      <a:solidFill>
        <a:schemeClr val="accent4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all" spc="10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r>
              <a:rPr lang="en-US" sz="1200"/>
              <a:t> Dated</a:t>
            </a:r>
            <a:r>
              <a:rPr lang="en-US" sz="1200" baseline="0"/>
              <a:t> Frequency (total Body) </a:t>
            </a:r>
            <a:endParaRPr lang="en-US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lt1"/>
            </a:solidFill>
            <a:ln w="19050">
              <a:solidFill>
                <a:schemeClr val="accent1"/>
              </a:solidFill>
            </a:ln>
            <a:effectLst/>
          </c:spPr>
          <c:dPt>
            <c:idx val="0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473-43CB-BD6B-51518BD03513}"/>
              </c:ext>
            </c:extLst>
          </c:dPt>
          <c:dPt>
            <c:idx val="1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473-43CB-BD6B-51518BD0351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accen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accent1">
                      <a:lumMod val="60000"/>
                      <a:lumOff val="4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Sheet1!$H$34:$H$35</c:f>
              <c:strCache>
                <c:ptCount val="2"/>
                <c:pt idx="0">
                  <c:v>Yes</c:v>
                </c:pt>
                <c:pt idx="1">
                  <c:v>No</c:v>
                </c:pt>
              </c:strCache>
            </c:strRef>
          </c:cat>
          <c:val>
            <c:numRef>
              <c:f>Sheet1!$I$34:$I$35</c:f>
              <c:numCache>
                <c:formatCode>General</c:formatCode>
                <c:ptCount val="2"/>
                <c:pt idx="0">
                  <c:v>42</c:v>
                </c:pt>
                <c:pt idx="1">
                  <c:v>219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E1-494D-9587-12F089C0E42B}"/>
            </c:ext>
          </c:extLst>
        </c:ser>
        <c:dLbls>
          <c:dLblPos val="in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accent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all" spc="10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r>
              <a:rPr lang="en-US" sz="1200"/>
              <a:t>Signage</a:t>
            </a:r>
            <a:r>
              <a:rPr lang="en-US" sz="1200" baseline="0"/>
              <a:t> Underlined (Total body)</a:t>
            </a:r>
            <a:endParaRPr lang="en-US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lt1"/>
            </a:solidFill>
            <a:ln w="19050">
              <a:solidFill>
                <a:schemeClr val="accent2"/>
              </a:solidFill>
            </a:ln>
            <a:effectLst/>
          </c:spPr>
          <c:dPt>
            <c:idx val="0"/>
            <c:bubble3D val="0"/>
            <c:spPr>
              <a:solidFill>
                <a:schemeClr val="lt1"/>
              </a:solidFill>
              <a:ln w="19050">
                <a:solidFill>
                  <a:schemeClr val="accent2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7BE-4969-8413-720A88A73865}"/>
              </c:ext>
            </c:extLst>
          </c:dPt>
          <c:dPt>
            <c:idx val="1"/>
            <c:bubble3D val="0"/>
            <c:spPr>
              <a:solidFill>
                <a:schemeClr val="lt1"/>
              </a:solidFill>
              <a:ln w="19050">
                <a:solidFill>
                  <a:schemeClr val="accent2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7BE-4969-8413-720A88A73865}"/>
              </c:ext>
            </c:extLst>
          </c:dPt>
          <c:dPt>
            <c:idx val="2"/>
            <c:bubble3D val="0"/>
            <c:spPr>
              <a:solidFill>
                <a:schemeClr val="lt1"/>
              </a:solidFill>
              <a:ln w="19050">
                <a:solidFill>
                  <a:schemeClr val="accent2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2DB-414F-AAE5-562AE2578917}"/>
              </c:ext>
            </c:extLst>
          </c:dPt>
          <c:dLbls>
            <c:dLbl>
              <c:idx val="2"/>
              <c:layout>
                <c:manualLayout>
                  <c:x val="6.9567822853864994E-2"/>
                  <c:y val="0.15797126050792293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800" b="1" i="0" u="none" strike="noStrike" kern="1200" baseline="0">
                        <a:solidFill>
                          <a:schemeClr val="accent2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aseline="0"/>
                      <a:t>N/A
</a:t>
                    </a:r>
                    <a:fld id="{F00A07E7-579C-40E1-ACBB-002F12B1B061}" type="PERCENTAGE">
                      <a:rPr lang="en-US" baseline="0"/>
                      <a:pPr>
                        <a:defRPr sz="800"/>
                      </a:pPr>
                      <a:t>[PERCENTAGE]</a:t>
                    </a:fld>
                    <a:endParaRPr lang="en-US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800" b="1" i="0" u="none" strike="noStrike" kern="120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F2DB-414F-AAE5-562AE257891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accent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accent2">
                      <a:lumMod val="60000"/>
                      <a:lumOff val="4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Sheet1!$H$42:$H$44</c:f>
              <c:strCache>
                <c:ptCount val="3"/>
                <c:pt idx="0">
                  <c:v>Yes</c:v>
                </c:pt>
                <c:pt idx="1">
                  <c:v>No</c:v>
                </c:pt>
                <c:pt idx="2">
                  <c:v>Could not be determined</c:v>
                </c:pt>
              </c:strCache>
            </c:strRef>
          </c:cat>
          <c:val>
            <c:numRef>
              <c:f>Sheet1!$I$42:$I$44</c:f>
              <c:numCache>
                <c:formatCode>General</c:formatCode>
                <c:ptCount val="3"/>
                <c:pt idx="0">
                  <c:v>116</c:v>
                </c:pt>
                <c:pt idx="1">
                  <c:v>112</c:v>
                </c:pt>
                <c:pt idx="2">
                  <c:v>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2DB-414F-AAE5-562AE2578917}"/>
            </c:ext>
          </c:extLst>
        </c:ser>
        <c:dLbls>
          <c:dLblPos val="in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2"/>
    </a:solidFill>
    <a:ln w="9525" cap="flat" cmpd="sng" algn="ctr">
      <a:solidFill>
        <a:schemeClr val="accent2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cap="all" spc="10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r>
              <a:rPr lang="en-US" sz="1000"/>
              <a:t>Signage Frequencies (Oil Paintings)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lt1"/>
            </a:solidFill>
            <a:ln w="19050">
              <a:solidFill>
                <a:schemeClr val="accent6"/>
              </a:solidFill>
            </a:ln>
            <a:effectLst/>
          </c:spPr>
          <c:dPt>
            <c:idx val="0"/>
            <c:bubble3D val="0"/>
            <c:spPr>
              <a:solidFill>
                <a:schemeClr val="lt1"/>
              </a:solidFill>
              <a:ln w="19050">
                <a:solidFill>
                  <a:schemeClr val="accent6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C82-4AEA-8B98-964D26671BBD}"/>
              </c:ext>
            </c:extLst>
          </c:dPt>
          <c:dPt>
            <c:idx val="1"/>
            <c:bubble3D val="0"/>
            <c:spPr>
              <a:solidFill>
                <a:schemeClr val="lt1"/>
              </a:solidFill>
              <a:ln w="19050">
                <a:solidFill>
                  <a:schemeClr val="accent6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C82-4AEA-8B98-964D26671BB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accent6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accent6">
                      <a:lumMod val="60000"/>
                      <a:lumOff val="4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Sheet1!$O$7:$O$8</c:f>
              <c:strCache>
                <c:ptCount val="2"/>
                <c:pt idx="0">
                  <c:v>Yes</c:v>
                </c:pt>
                <c:pt idx="1">
                  <c:v>No</c:v>
                </c:pt>
              </c:strCache>
            </c:strRef>
          </c:cat>
          <c:val>
            <c:numRef>
              <c:f>Sheet1!$P$7:$P$8</c:f>
              <c:numCache>
                <c:formatCode>General</c:formatCode>
                <c:ptCount val="2"/>
                <c:pt idx="0">
                  <c:v>51</c:v>
                </c:pt>
                <c:pt idx="1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AA1-4604-833D-586B6DDB8D4E}"/>
            </c:ext>
          </c:extLst>
        </c:ser>
        <c:dLbls>
          <c:dLblPos val="in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accent6"/>
    </a:solidFill>
    <a:ln w="9525" cap="flat" cmpd="sng" algn="ctr">
      <a:solidFill>
        <a:schemeClr val="accent6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10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r>
              <a:rPr lang="en-US" sz="1400"/>
              <a:t>Signage</a:t>
            </a:r>
            <a:r>
              <a:rPr lang="en-US" sz="1400" baseline="0"/>
              <a:t> LOcations (oil Paintings)</a:t>
            </a:r>
            <a:endParaRPr lang="en-US" sz="1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9278473621419399"/>
          <c:y val="0.1939141835863038"/>
          <c:w val="0.66388548476960851"/>
          <c:h val="0.72460573728792943"/>
        </c:manualLayout>
      </c:layout>
      <c:barChart>
        <c:barDir val="bar"/>
        <c:grouping val="clustered"/>
        <c:varyColors val="0"/>
        <c:ser>
          <c:idx val="0"/>
          <c:order val="0"/>
          <c:spPr>
            <a:pattFill prst="ltUpDiag">
              <a:fgClr>
                <a:schemeClr val="accent4"/>
              </a:fgClr>
              <a:bgClr>
                <a:schemeClr val="lt1"/>
              </a:bgClr>
            </a:pattFill>
            <a:ln>
              <a:noFill/>
            </a:ln>
            <a:effectLst/>
          </c:spPr>
          <c:invertIfNegative val="0"/>
          <c:cat>
            <c:strRef>
              <c:f>Sheet1!$O$15:$O$20</c:f>
              <c:strCache>
                <c:ptCount val="6"/>
                <c:pt idx="0">
                  <c:v>Back and Top Left</c:v>
                </c:pt>
                <c:pt idx="1">
                  <c:v>Bottom Left</c:v>
                </c:pt>
                <c:pt idx="2">
                  <c:v>Bottom Right</c:v>
                </c:pt>
                <c:pt idx="3">
                  <c:v>On the Back</c:v>
                </c:pt>
                <c:pt idx="4">
                  <c:v>Top Left</c:v>
                </c:pt>
                <c:pt idx="5">
                  <c:v>Top Right</c:v>
                </c:pt>
              </c:strCache>
            </c:strRef>
          </c:cat>
          <c:val>
            <c:numRef>
              <c:f>Sheet1!$P$15:$P$20</c:f>
              <c:numCache>
                <c:formatCode>General</c:formatCode>
                <c:ptCount val="6"/>
                <c:pt idx="0">
                  <c:v>1</c:v>
                </c:pt>
                <c:pt idx="1">
                  <c:v>14</c:v>
                </c:pt>
                <c:pt idx="2">
                  <c:v>15</c:v>
                </c:pt>
                <c:pt idx="3">
                  <c:v>4</c:v>
                </c:pt>
                <c:pt idx="4">
                  <c:v>10</c:v>
                </c:pt>
                <c:pt idx="5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E8F-44EF-A0F0-EA425A2754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overlap val="-20"/>
        <c:axId val="829868304"/>
        <c:axId val="829868944"/>
      </c:barChart>
      <c:catAx>
        <c:axId val="829868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chemeClr val="accent4">
                <a:lumMod val="60000"/>
                <a:lumOff val="4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5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9868944"/>
        <c:crosses val="autoZero"/>
        <c:auto val="1"/>
        <c:lblAlgn val="ctr"/>
        <c:lblOffset val="100"/>
        <c:noMultiLvlLbl val="0"/>
      </c:catAx>
      <c:valAx>
        <c:axId val="8298689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alpha val="2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9868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4"/>
    </a:solidFill>
    <a:ln w="9525" cap="flat" cmpd="sng" algn="ctr">
      <a:solidFill>
        <a:schemeClr val="accent4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500" b="1" i="0" u="none" strike="noStrike" kern="1200" cap="all" spc="10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r>
              <a:rPr lang="en-US" sz="1100"/>
              <a:t> Dated</a:t>
            </a:r>
            <a:r>
              <a:rPr lang="en-US" sz="1100" baseline="0"/>
              <a:t> Frequency (Oil Paintings)</a:t>
            </a:r>
            <a:endParaRPr lang="en-US" sz="11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lt1"/>
            </a:solidFill>
            <a:ln w="19050">
              <a:solidFill>
                <a:schemeClr val="accent1"/>
              </a:solidFill>
            </a:ln>
            <a:effectLst/>
          </c:spPr>
          <c:dPt>
            <c:idx val="0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28D-4BE8-8508-575CE4E19C7F}"/>
              </c:ext>
            </c:extLst>
          </c:dPt>
          <c:dPt>
            <c:idx val="1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28D-4BE8-8508-575CE4E19C7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accen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accent1">
                      <a:lumMod val="60000"/>
                      <a:lumOff val="4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Sheet1!$O$34:$O$35</c:f>
              <c:strCache>
                <c:ptCount val="2"/>
                <c:pt idx="0">
                  <c:v>Yes</c:v>
                </c:pt>
                <c:pt idx="1">
                  <c:v>No</c:v>
                </c:pt>
              </c:strCache>
            </c:strRef>
          </c:cat>
          <c:val>
            <c:numRef>
              <c:f>Sheet1!$P$34:$P$35</c:f>
              <c:numCache>
                <c:formatCode>General</c:formatCode>
                <c:ptCount val="2"/>
                <c:pt idx="0">
                  <c:v>7</c:v>
                </c:pt>
                <c:pt idx="1">
                  <c:v>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71-48D9-8B8B-3334B0BABBF1}"/>
            </c:ext>
          </c:extLst>
        </c:ser>
        <c:dLbls>
          <c:dLblPos val="in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accent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500" b="1" i="0" u="none" strike="noStrike" kern="1200" cap="all" spc="10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r>
              <a:rPr lang="en-US" sz="1100"/>
              <a:t>Signage</a:t>
            </a:r>
            <a:r>
              <a:rPr lang="en-US" sz="1100" baseline="0"/>
              <a:t> Underlined (Oil Paintings)</a:t>
            </a:r>
            <a:endParaRPr lang="en-US" sz="11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lt1"/>
            </a:solidFill>
            <a:ln w="19050">
              <a:solidFill>
                <a:schemeClr val="accent2"/>
              </a:solidFill>
            </a:ln>
            <a:effectLst/>
          </c:spPr>
          <c:dPt>
            <c:idx val="0"/>
            <c:bubble3D val="0"/>
            <c:spPr>
              <a:solidFill>
                <a:schemeClr val="lt1"/>
              </a:solidFill>
              <a:ln w="19050">
                <a:solidFill>
                  <a:schemeClr val="accent2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A563-41E8-B8ED-35E797A2DC42}"/>
              </c:ext>
            </c:extLst>
          </c:dPt>
          <c:dPt>
            <c:idx val="1"/>
            <c:bubble3D val="0"/>
            <c:spPr>
              <a:solidFill>
                <a:schemeClr val="lt1"/>
              </a:solidFill>
              <a:ln w="19050">
                <a:solidFill>
                  <a:schemeClr val="accent2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563-41E8-B8ED-35E797A2DC42}"/>
              </c:ext>
            </c:extLst>
          </c:dPt>
          <c:dPt>
            <c:idx val="2"/>
            <c:bubble3D val="0"/>
            <c:spPr>
              <a:solidFill>
                <a:schemeClr val="lt1"/>
              </a:solidFill>
              <a:ln w="19050">
                <a:solidFill>
                  <a:schemeClr val="accent2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4DF-4197-8315-B124B56E9E04}"/>
              </c:ext>
            </c:extLst>
          </c:dPt>
          <c:dLbls>
            <c:dLbl>
              <c:idx val="2"/>
              <c:tx>
                <c:rich>
                  <a:bodyPr/>
                  <a:lstStyle/>
                  <a:p>
                    <a:r>
                      <a:rPr lang="en-US" baseline="0"/>
                      <a:t>N/A
</a:t>
                    </a:r>
                    <a:fld id="{BF2E97D8-0A70-4C9B-B256-E7C0983D36E9}" type="PERCENTAGE">
                      <a:rPr lang="en-US" baseline="0"/>
                      <a:pPr/>
                      <a:t>[PERCENTAGE]</a:t>
                    </a:fld>
                    <a:endParaRPr lang="en-US" baseline="0"/>
                  </a:p>
                </c:rich>
              </c:tx>
              <c:dLblPos val="in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04DF-4197-8315-B124B56E9E0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accent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accent2">
                      <a:lumMod val="60000"/>
                      <a:lumOff val="4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Sheet1!$O$42:$O$44</c:f>
              <c:strCache>
                <c:ptCount val="3"/>
                <c:pt idx="0">
                  <c:v>Yes</c:v>
                </c:pt>
                <c:pt idx="1">
                  <c:v>No</c:v>
                </c:pt>
                <c:pt idx="2">
                  <c:v>Could not be determined</c:v>
                </c:pt>
              </c:strCache>
            </c:strRef>
          </c:cat>
          <c:val>
            <c:numRef>
              <c:f>Sheet1!$P$42:$P$44</c:f>
              <c:numCache>
                <c:formatCode>General</c:formatCode>
                <c:ptCount val="3"/>
                <c:pt idx="0">
                  <c:v>24</c:v>
                </c:pt>
                <c:pt idx="1">
                  <c:v>18</c:v>
                </c:pt>
                <c:pt idx="2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DF-4197-8315-B124B56E9E04}"/>
            </c:ext>
          </c:extLst>
        </c:ser>
        <c:dLbls>
          <c:dLblPos val="in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accent2"/>
    </a:solidFill>
    <a:ln w="9525" cap="flat" cmpd="sng" algn="ctr">
      <a:solidFill>
        <a:schemeClr val="accent2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3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4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5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7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8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style1.xml><?xml version="1.0" encoding="utf-8"?>
<cs:chartStyle xmlns:cs="http://schemas.microsoft.com/office/drawing/2012/chartStyle" xmlns:a="http://schemas.openxmlformats.org/drawingml/2006/main" id="260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800" kern="1200" cap="all" spc="150" normalizeH="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>
      <cs:styleClr val="0"/>
    </cs:lnRef>
    <cs:fillRef idx="0"/>
    <cs:effectRef idx="0"/>
    <cs:fontRef idx="minor">
      <cs:styleClr val="0"/>
    </cs:fontRef>
    <cs:defRPr sz="900" b="1" kern="1200"/>
  </cs:dataLabel>
  <cs:dataLabelCallout>
    <cs:lnRef idx="0">
      <cs:styleClr val="0"/>
    </cs:lnRef>
    <cs:fillRef idx="0"/>
    <cs:effectRef idx="0"/>
    <cs:fontRef idx="minor">
      <cs:styleClr val="0"/>
    </cs:fontRef>
    <cs:spPr>
      <a:solidFill>
        <a:schemeClr val="lt1"/>
      </a:solidFill>
      <a:ln>
        <a:solidFill>
          <a:schemeClr val="phClr"/>
        </a:solidFill>
      </a:ln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0"/>
    </cs:lnRef>
    <cs:fillRef idx="0"/>
    <cs:effectRef idx="0"/>
    <cs:fontRef idx="minor">
      <a:schemeClr val="dk1"/>
    </cs:fontRef>
    <cs:spPr>
      <a:solidFill>
        <a:schemeClr val="lt1"/>
      </a:solidFill>
      <a:ln w="19050"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26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800" kern="1200" cap="all" spc="150" normalizeH="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70000"/>
        </a:schemeClr>
      </a:solidFill>
    </cs:spPr>
    <cs:defRPr sz="900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60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800" kern="1200" cap="all" spc="150" normalizeH="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>
      <cs:styleClr val="0"/>
    </cs:lnRef>
    <cs:fillRef idx="0"/>
    <cs:effectRef idx="0"/>
    <cs:fontRef idx="minor">
      <cs:styleClr val="0"/>
    </cs:fontRef>
    <cs:defRPr sz="900" b="1" kern="1200"/>
  </cs:dataLabel>
  <cs:dataLabelCallout>
    <cs:lnRef idx="0">
      <cs:styleClr val="0"/>
    </cs:lnRef>
    <cs:fillRef idx="0"/>
    <cs:effectRef idx="0"/>
    <cs:fontRef idx="minor">
      <cs:styleClr val="0"/>
    </cs:fontRef>
    <cs:spPr>
      <a:solidFill>
        <a:schemeClr val="lt1"/>
      </a:solidFill>
      <a:ln>
        <a:solidFill>
          <a:schemeClr val="phClr"/>
        </a:solidFill>
      </a:ln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0"/>
    </cs:lnRef>
    <cs:fillRef idx="0"/>
    <cs:effectRef idx="0"/>
    <cs:fontRef idx="minor">
      <a:schemeClr val="dk1"/>
    </cs:fontRef>
    <cs:spPr>
      <a:solidFill>
        <a:schemeClr val="lt1"/>
      </a:solidFill>
      <a:ln w="19050"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60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800" kern="1200" cap="all" spc="150" normalizeH="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>
      <cs:styleClr val="0"/>
    </cs:lnRef>
    <cs:fillRef idx="0"/>
    <cs:effectRef idx="0"/>
    <cs:fontRef idx="minor">
      <cs:styleClr val="0"/>
    </cs:fontRef>
    <cs:defRPr sz="900" b="1" kern="1200"/>
  </cs:dataLabel>
  <cs:dataLabelCallout>
    <cs:lnRef idx="0">
      <cs:styleClr val="0"/>
    </cs:lnRef>
    <cs:fillRef idx="0"/>
    <cs:effectRef idx="0"/>
    <cs:fontRef idx="minor">
      <cs:styleClr val="0"/>
    </cs:fontRef>
    <cs:spPr>
      <a:solidFill>
        <a:schemeClr val="lt1"/>
      </a:solidFill>
      <a:ln>
        <a:solidFill>
          <a:schemeClr val="phClr"/>
        </a:solidFill>
      </a:ln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0"/>
    </cs:lnRef>
    <cs:fillRef idx="0"/>
    <cs:effectRef idx="0"/>
    <cs:fontRef idx="minor">
      <a:schemeClr val="dk1"/>
    </cs:fontRef>
    <cs:spPr>
      <a:solidFill>
        <a:schemeClr val="lt1"/>
      </a:solidFill>
      <a:ln w="19050"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60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800" kern="1200" cap="all" spc="150" normalizeH="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>
      <cs:styleClr val="0"/>
    </cs:lnRef>
    <cs:fillRef idx="0"/>
    <cs:effectRef idx="0"/>
    <cs:fontRef idx="minor">
      <cs:styleClr val="0"/>
    </cs:fontRef>
    <cs:defRPr sz="900" b="1" kern="1200"/>
  </cs:dataLabel>
  <cs:dataLabelCallout>
    <cs:lnRef idx="0">
      <cs:styleClr val="0"/>
    </cs:lnRef>
    <cs:fillRef idx="0"/>
    <cs:effectRef idx="0"/>
    <cs:fontRef idx="minor">
      <cs:styleClr val="0"/>
    </cs:fontRef>
    <cs:spPr>
      <a:solidFill>
        <a:schemeClr val="lt1"/>
      </a:solidFill>
      <a:ln>
        <a:solidFill>
          <a:schemeClr val="phClr"/>
        </a:solidFill>
      </a:ln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0"/>
    </cs:lnRef>
    <cs:fillRef idx="0"/>
    <cs:effectRef idx="0"/>
    <cs:fontRef idx="minor">
      <a:schemeClr val="dk1"/>
    </cs:fontRef>
    <cs:spPr>
      <a:solidFill>
        <a:schemeClr val="lt1"/>
      </a:solidFill>
      <a:ln w="19050"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26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800" kern="1200" cap="all" spc="150" normalizeH="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70000"/>
        </a:schemeClr>
      </a:solidFill>
    </cs:spPr>
    <cs:defRPr sz="900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60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800" kern="1200" cap="all" spc="150" normalizeH="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>
      <cs:styleClr val="0"/>
    </cs:lnRef>
    <cs:fillRef idx="0"/>
    <cs:effectRef idx="0"/>
    <cs:fontRef idx="minor">
      <cs:styleClr val="0"/>
    </cs:fontRef>
    <cs:defRPr sz="900" b="1" kern="1200"/>
  </cs:dataLabel>
  <cs:dataLabelCallout>
    <cs:lnRef idx="0">
      <cs:styleClr val="0"/>
    </cs:lnRef>
    <cs:fillRef idx="0"/>
    <cs:effectRef idx="0"/>
    <cs:fontRef idx="minor">
      <cs:styleClr val="0"/>
    </cs:fontRef>
    <cs:spPr>
      <a:solidFill>
        <a:schemeClr val="lt1"/>
      </a:solidFill>
      <a:ln>
        <a:solidFill>
          <a:schemeClr val="phClr"/>
        </a:solidFill>
      </a:ln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0"/>
    </cs:lnRef>
    <cs:fillRef idx="0"/>
    <cs:effectRef idx="0"/>
    <cs:fontRef idx="minor">
      <a:schemeClr val="dk1"/>
    </cs:fontRef>
    <cs:spPr>
      <a:solidFill>
        <a:schemeClr val="lt1"/>
      </a:solidFill>
      <a:ln w="19050"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60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800" kern="1200" cap="all" spc="150" normalizeH="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>
      <cs:styleClr val="0"/>
    </cs:lnRef>
    <cs:fillRef idx="0"/>
    <cs:effectRef idx="0"/>
    <cs:fontRef idx="minor">
      <cs:styleClr val="0"/>
    </cs:fontRef>
    <cs:defRPr sz="900" b="1" kern="1200"/>
  </cs:dataLabel>
  <cs:dataLabelCallout>
    <cs:lnRef idx="0">
      <cs:styleClr val="0"/>
    </cs:lnRef>
    <cs:fillRef idx="0"/>
    <cs:effectRef idx="0"/>
    <cs:fontRef idx="minor">
      <cs:styleClr val="0"/>
    </cs:fontRef>
    <cs:spPr>
      <a:solidFill>
        <a:schemeClr val="lt1"/>
      </a:solidFill>
      <a:ln>
        <a:solidFill>
          <a:schemeClr val="phClr"/>
        </a:solidFill>
      </a:ln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0"/>
    </cs:lnRef>
    <cs:fillRef idx="0"/>
    <cs:effectRef idx="0"/>
    <cs:fontRef idx="minor">
      <a:schemeClr val="dk1"/>
    </cs:fontRef>
    <cs:spPr>
      <a:solidFill>
        <a:schemeClr val="lt1"/>
      </a:solidFill>
      <a:ln w="19050"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375478</xdr:colOff>
      <xdr:row>1</xdr:row>
      <xdr:rowOff>154609</xdr:rowOff>
    </xdr:from>
    <xdr:to>
      <xdr:col>6</xdr:col>
      <xdr:colOff>170113</xdr:colOff>
      <xdr:row>12</xdr:row>
      <xdr:rowOff>132522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57D7B96-BAA9-9363-1101-77B892DC8B3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355356</xdr:colOff>
      <xdr:row>13</xdr:row>
      <xdr:rowOff>271096</xdr:rowOff>
    </xdr:from>
    <xdr:to>
      <xdr:col>6</xdr:col>
      <xdr:colOff>424961</xdr:colOff>
      <xdr:row>26</xdr:row>
      <xdr:rowOff>115033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14B6AE5-487B-BF53-F9A8-DDDBDC046B7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407874</xdr:colOff>
      <xdr:row>27</xdr:row>
      <xdr:rowOff>112645</xdr:rowOff>
    </xdr:from>
    <xdr:to>
      <xdr:col>6</xdr:col>
      <xdr:colOff>321734</xdr:colOff>
      <xdr:row>37</xdr:row>
      <xdr:rowOff>152400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53B150B8-01B8-65B5-F1B2-42EAB293077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374164</xdr:colOff>
      <xdr:row>38</xdr:row>
      <xdr:rowOff>175380</xdr:rowOff>
    </xdr:from>
    <xdr:to>
      <xdr:col>6</xdr:col>
      <xdr:colOff>344714</xdr:colOff>
      <xdr:row>50</xdr:row>
      <xdr:rowOff>84667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2745B1C7-2001-05B4-9964-B839100EFD7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20</xdr:col>
      <xdr:colOff>343711</xdr:colOff>
      <xdr:row>1</xdr:row>
      <xdr:rowOff>139290</xdr:rowOff>
    </xdr:from>
    <xdr:to>
      <xdr:col>26</xdr:col>
      <xdr:colOff>147626</xdr:colOff>
      <xdr:row>12</xdr:row>
      <xdr:rowOff>125148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D084E4D-02BA-F65C-63A6-C1B784BC66E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20</xdr:col>
      <xdr:colOff>289034</xdr:colOff>
      <xdr:row>13</xdr:row>
      <xdr:rowOff>249620</xdr:rowOff>
    </xdr:from>
    <xdr:to>
      <xdr:col>27</xdr:col>
      <xdr:colOff>336331</xdr:colOff>
      <xdr:row>27</xdr:row>
      <xdr:rowOff>139738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318987FE-7BBC-31A8-4EBC-DCF5B9F7479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20</xdr:col>
      <xdr:colOff>354723</xdr:colOff>
      <xdr:row>28</xdr:row>
      <xdr:rowOff>78827</xdr:rowOff>
    </xdr:from>
    <xdr:to>
      <xdr:col>26</xdr:col>
      <xdr:colOff>407275</xdr:colOff>
      <xdr:row>38</xdr:row>
      <xdr:rowOff>123497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43BE845E-0ABC-4479-4399-D2A9379DD72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20</xdr:col>
      <xdr:colOff>342122</xdr:colOff>
      <xdr:row>39</xdr:row>
      <xdr:rowOff>121299</xdr:rowOff>
    </xdr:from>
    <xdr:to>
      <xdr:col>26</xdr:col>
      <xdr:colOff>513184</xdr:colOff>
      <xdr:row>50</xdr:row>
      <xdr:rowOff>77755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B1947688-E360-AC01-BF26-D66292431D9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278E35-730C-46B8-9EF4-F419B52B6A2D}">
  <dimension ref="H5:T46"/>
  <sheetViews>
    <sheetView tabSelected="1" topLeftCell="M21" zoomScale="103" zoomScaleNormal="94" workbookViewId="0">
      <selection activeCell="R34" sqref="R34:R35"/>
    </sheetView>
  </sheetViews>
  <sheetFormatPr defaultRowHeight="14.4" x14ac:dyDescent="0.3"/>
  <cols>
    <col min="8" max="8" width="25.5546875" bestFit="1" customWidth="1"/>
    <col min="9" max="9" width="10" bestFit="1" customWidth="1"/>
    <col min="10" max="10" width="11.109375" customWidth="1"/>
    <col min="11" max="11" width="9.88671875" customWidth="1"/>
    <col min="13" max="13" width="10.88671875" customWidth="1"/>
    <col min="15" max="15" width="21.44140625" bestFit="1" customWidth="1"/>
    <col min="16" max="16" width="9.88671875" customWidth="1"/>
    <col min="17" max="17" width="10.88671875" customWidth="1"/>
    <col min="20" max="20" width="10.88671875" customWidth="1"/>
  </cols>
  <sheetData>
    <row r="5" spans="8:20" x14ac:dyDescent="0.3">
      <c r="H5" s="19" t="s">
        <v>0</v>
      </c>
      <c r="I5" s="19"/>
      <c r="J5" s="19"/>
      <c r="K5" s="19"/>
      <c r="L5" s="19"/>
      <c r="M5" s="19"/>
      <c r="N5" s="19"/>
      <c r="O5" s="19" t="s">
        <v>31</v>
      </c>
    </row>
    <row r="6" spans="8:20" ht="28.8" x14ac:dyDescent="0.3">
      <c r="H6" s="7" t="s">
        <v>1</v>
      </c>
      <c r="I6" s="8" t="s">
        <v>18</v>
      </c>
      <c r="J6" s="9" t="s">
        <v>23</v>
      </c>
      <c r="K6" s="8" t="s">
        <v>19</v>
      </c>
      <c r="L6" s="10" t="s">
        <v>20</v>
      </c>
      <c r="M6" s="9" t="s">
        <v>24</v>
      </c>
      <c r="O6" s="7" t="s">
        <v>1</v>
      </c>
      <c r="P6" s="8" t="s">
        <v>18</v>
      </c>
      <c r="Q6" s="9" t="s">
        <v>23</v>
      </c>
      <c r="R6" s="8" t="s">
        <v>19</v>
      </c>
      <c r="S6" s="10" t="s">
        <v>20</v>
      </c>
      <c r="T6" s="9" t="s">
        <v>24</v>
      </c>
    </row>
    <row r="7" spans="8:20" x14ac:dyDescent="0.3">
      <c r="H7" s="1" t="s">
        <v>2</v>
      </c>
      <c r="I7">
        <v>260</v>
      </c>
      <c r="J7">
        <f>SUM(J6,I7)</f>
        <v>260</v>
      </c>
      <c r="K7">
        <f>260/333</f>
        <v>0.78078078078078073</v>
      </c>
      <c r="L7">
        <f>K7*100</f>
        <v>78.078078078078079</v>
      </c>
      <c r="M7">
        <f>SUM(M6,L7)</f>
        <v>78.078078078078079</v>
      </c>
      <c r="O7" s="1" t="s">
        <v>2</v>
      </c>
      <c r="P7">
        <v>51</v>
      </c>
      <c r="Q7">
        <f>SUM(Q6,P7)</f>
        <v>51</v>
      </c>
      <c r="R7">
        <f>260/333</f>
        <v>0.78078078078078073</v>
      </c>
      <c r="S7">
        <f>R7*100</f>
        <v>78.078078078078079</v>
      </c>
      <c r="T7">
        <f>SUM(T6,S7)</f>
        <v>78.078078078078079</v>
      </c>
    </row>
    <row r="8" spans="8:20" x14ac:dyDescent="0.3">
      <c r="H8" s="1" t="s">
        <v>3</v>
      </c>
      <c r="I8">
        <v>73</v>
      </c>
      <c r="J8">
        <f t="shared" ref="J8" si="0">SUM(J7,I8)</f>
        <v>333</v>
      </c>
      <c r="K8">
        <f>73/333</f>
        <v>0.21921921921921922</v>
      </c>
      <c r="L8">
        <f>K8*100</f>
        <v>21.921921921921921</v>
      </c>
      <c r="M8">
        <f>SUM(M7,L8)</f>
        <v>100</v>
      </c>
      <c r="O8" s="1" t="s">
        <v>3</v>
      </c>
      <c r="P8">
        <v>17</v>
      </c>
      <c r="Q8">
        <f t="shared" ref="Q8" si="1">SUM(Q7,P8)</f>
        <v>68</v>
      </c>
      <c r="R8">
        <f>73/333</f>
        <v>0.21921921921921922</v>
      </c>
      <c r="S8">
        <f>R8*100</f>
        <v>21.921921921921921</v>
      </c>
      <c r="T8">
        <f>SUM(T7,S8)</f>
        <v>100</v>
      </c>
    </row>
    <row r="9" spans="8:20" x14ac:dyDescent="0.3">
      <c r="H9" s="8" t="s">
        <v>25</v>
      </c>
      <c r="I9" s="1">
        <f>SUM(I7:I8)</f>
        <v>333</v>
      </c>
      <c r="J9" s="1">
        <v>333</v>
      </c>
      <c r="K9" s="1">
        <f>SUM(K7:K8)</f>
        <v>1</v>
      </c>
      <c r="L9" s="1">
        <f>SUM(L7:L8)</f>
        <v>100</v>
      </c>
      <c r="M9" s="1">
        <v>100</v>
      </c>
      <c r="O9" s="8" t="s">
        <v>25</v>
      </c>
      <c r="P9" s="1">
        <f>SUM(P7:P8)</f>
        <v>68</v>
      </c>
      <c r="Q9" s="1">
        <v>68</v>
      </c>
      <c r="R9" s="1">
        <f>SUM(R7:R8)</f>
        <v>1</v>
      </c>
      <c r="S9" s="1">
        <f>SUM(S7:S8)</f>
        <v>100</v>
      </c>
      <c r="T9" s="1">
        <v>100</v>
      </c>
    </row>
    <row r="10" spans="8:20" x14ac:dyDescent="0.3">
      <c r="H10" s="8" t="s">
        <v>21</v>
      </c>
      <c r="I10" s="1">
        <v>0</v>
      </c>
      <c r="J10" s="1"/>
      <c r="K10" s="1"/>
      <c r="L10" s="1"/>
      <c r="M10" s="1"/>
      <c r="O10" s="8" t="s">
        <v>21</v>
      </c>
      <c r="P10" s="1">
        <v>255</v>
      </c>
      <c r="Q10" s="1"/>
      <c r="R10" s="1"/>
      <c r="S10" s="1"/>
      <c r="T10" s="1"/>
    </row>
    <row r="14" spans="8:20" ht="28.8" x14ac:dyDescent="0.3">
      <c r="H14" s="3" t="s">
        <v>26</v>
      </c>
      <c r="I14" s="4" t="s">
        <v>22</v>
      </c>
      <c r="J14" s="5" t="s">
        <v>23</v>
      </c>
      <c r="K14" s="4" t="s">
        <v>19</v>
      </c>
      <c r="L14" s="6" t="s">
        <v>20</v>
      </c>
      <c r="M14" s="5" t="s">
        <v>24</v>
      </c>
      <c r="O14" s="3" t="s">
        <v>26</v>
      </c>
      <c r="P14" s="4" t="s">
        <v>22</v>
      </c>
      <c r="Q14" s="5" t="s">
        <v>23</v>
      </c>
      <c r="R14" s="4" t="s">
        <v>19</v>
      </c>
      <c r="S14" s="6" t="s">
        <v>20</v>
      </c>
      <c r="T14" s="5" t="s">
        <v>24</v>
      </c>
    </row>
    <row r="15" spans="8:20" x14ac:dyDescent="0.3">
      <c r="H15" s="2" t="s">
        <v>8</v>
      </c>
      <c r="I15">
        <v>102</v>
      </c>
      <c r="J15">
        <f>SUM(J14,I15)</f>
        <v>102</v>
      </c>
      <c r="K15">
        <f>I15/261</f>
        <v>0.39080459770114945</v>
      </c>
      <c r="L15">
        <f>K15*100</f>
        <v>39.080459770114942</v>
      </c>
      <c r="M15">
        <f>SUM(M14,L15)</f>
        <v>39.080459770114942</v>
      </c>
      <c r="O15" s="2" t="s">
        <v>4</v>
      </c>
      <c r="P15">
        <v>1</v>
      </c>
      <c r="Q15">
        <f>SUM(Q14,P15)</f>
        <v>1</v>
      </c>
      <c r="R15">
        <f>P15/51</f>
        <v>1.9607843137254902E-2</v>
      </c>
      <c r="S15">
        <f>R15*100</f>
        <v>1.9607843137254901</v>
      </c>
      <c r="T15">
        <f>SUM(T14,S15)</f>
        <v>1.9607843137254901</v>
      </c>
    </row>
    <row r="16" spans="8:20" x14ac:dyDescent="0.3">
      <c r="H16" s="2" t="s">
        <v>6</v>
      </c>
      <c r="I16">
        <v>79</v>
      </c>
      <c r="J16">
        <f t="shared" ref="J16:J26" si="2">SUM(J15,I16)</f>
        <v>181</v>
      </c>
      <c r="K16">
        <f t="shared" ref="K16:K27" si="3">I16/261</f>
        <v>0.30268199233716475</v>
      </c>
      <c r="L16">
        <f t="shared" ref="L16:L27" si="4">K16*100</f>
        <v>30.268199233716476</v>
      </c>
      <c r="M16">
        <f t="shared" ref="M16:M27" si="5">SUM(M15,L16)</f>
        <v>69.348659003831415</v>
      </c>
      <c r="O16" s="2" t="s">
        <v>6</v>
      </c>
      <c r="P16">
        <v>14</v>
      </c>
      <c r="Q16">
        <f t="shared" ref="Q16:Q20" si="6">SUM(Q15,P16)</f>
        <v>15</v>
      </c>
      <c r="R16">
        <f t="shared" ref="R16:R20" si="7">P16/51</f>
        <v>0.27450980392156865</v>
      </c>
      <c r="S16">
        <f t="shared" ref="S16:S21" si="8">R16*100</f>
        <v>27.450980392156865</v>
      </c>
      <c r="T16">
        <f t="shared" ref="T16:T20" si="9">SUM(T15,S16)</f>
        <v>29.411764705882355</v>
      </c>
    </row>
    <row r="17" spans="8:20" x14ac:dyDescent="0.3">
      <c r="H17" s="2" t="s">
        <v>13</v>
      </c>
      <c r="I17">
        <v>34</v>
      </c>
      <c r="J17">
        <f t="shared" si="2"/>
        <v>215</v>
      </c>
      <c r="K17">
        <f t="shared" si="3"/>
        <v>0.13026819923371646</v>
      </c>
      <c r="L17">
        <f t="shared" si="4"/>
        <v>13.026819923371647</v>
      </c>
      <c r="M17">
        <f t="shared" si="5"/>
        <v>82.375478927203062</v>
      </c>
      <c r="O17" s="2" t="s">
        <v>8</v>
      </c>
      <c r="P17">
        <v>15</v>
      </c>
      <c r="Q17">
        <f t="shared" si="6"/>
        <v>30</v>
      </c>
      <c r="R17">
        <f t="shared" si="7"/>
        <v>0.29411764705882354</v>
      </c>
      <c r="S17">
        <f t="shared" si="8"/>
        <v>29.411764705882355</v>
      </c>
      <c r="T17">
        <f t="shared" si="9"/>
        <v>58.82352941176471</v>
      </c>
    </row>
    <row r="18" spans="8:20" x14ac:dyDescent="0.3">
      <c r="H18" s="2" t="s">
        <v>14</v>
      </c>
      <c r="I18">
        <v>26</v>
      </c>
      <c r="J18">
        <f t="shared" si="2"/>
        <v>241</v>
      </c>
      <c r="K18">
        <f t="shared" si="3"/>
        <v>9.9616858237547887E-2</v>
      </c>
      <c r="L18">
        <f t="shared" si="4"/>
        <v>9.9616858237547881</v>
      </c>
      <c r="M18">
        <f t="shared" si="5"/>
        <v>92.337164750957854</v>
      </c>
      <c r="O18" s="2" t="s">
        <v>10</v>
      </c>
      <c r="P18">
        <v>4</v>
      </c>
      <c r="Q18">
        <f t="shared" si="6"/>
        <v>34</v>
      </c>
      <c r="R18">
        <f t="shared" si="7"/>
        <v>7.8431372549019607E-2</v>
      </c>
      <c r="S18">
        <f t="shared" si="8"/>
        <v>7.8431372549019605</v>
      </c>
      <c r="T18">
        <f t="shared" si="9"/>
        <v>66.666666666666671</v>
      </c>
    </row>
    <row r="19" spans="8:20" x14ac:dyDescent="0.3">
      <c r="H19" s="2" t="s">
        <v>10</v>
      </c>
      <c r="I19">
        <v>10</v>
      </c>
      <c r="J19">
        <f t="shared" si="2"/>
        <v>251</v>
      </c>
      <c r="K19">
        <f t="shared" si="3"/>
        <v>3.8314176245210725E-2</v>
      </c>
      <c r="L19">
        <f t="shared" si="4"/>
        <v>3.8314176245210727</v>
      </c>
      <c r="M19">
        <f t="shared" si="5"/>
        <v>96.16858237547892</v>
      </c>
      <c r="O19" s="2" t="s">
        <v>13</v>
      </c>
      <c r="P19">
        <v>10</v>
      </c>
      <c r="Q19">
        <f t="shared" si="6"/>
        <v>44</v>
      </c>
      <c r="R19">
        <f t="shared" si="7"/>
        <v>0.19607843137254902</v>
      </c>
      <c r="S19">
        <f t="shared" si="8"/>
        <v>19.607843137254903</v>
      </c>
      <c r="T19">
        <f t="shared" si="9"/>
        <v>86.274509803921575</v>
      </c>
    </row>
    <row r="20" spans="8:20" x14ac:dyDescent="0.3">
      <c r="H20" s="2" t="s">
        <v>11</v>
      </c>
      <c r="I20">
        <v>2</v>
      </c>
      <c r="J20">
        <f t="shared" si="2"/>
        <v>253</v>
      </c>
      <c r="K20">
        <f t="shared" si="3"/>
        <v>7.6628352490421452E-3</v>
      </c>
      <c r="L20">
        <f t="shared" si="4"/>
        <v>0.76628352490421447</v>
      </c>
      <c r="M20">
        <f t="shared" si="5"/>
        <v>96.93486590038313</v>
      </c>
      <c r="O20" s="2" t="s">
        <v>14</v>
      </c>
      <c r="P20">
        <v>7</v>
      </c>
      <c r="Q20">
        <f t="shared" si="6"/>
        <v>51</v>
      </c>
      <c r="R20">
        <f t="shared" si="7"/>
        <v>0.13725490196078433</v>
      </c>
      <c r="S20">
        <f t="shared" si="8"/>
        <v>13.725490196078432</v>
      </c>
      <c r="T20">
        <f t="shared" si="9"/>
        <v>100</v>
      </c>
    </row>
    <row r="21" spans="8:20" x14ac:dyDescent="0.3">
      <c r="H21" s="2" t="s">
        <v>12</v>
      </c>
      <c r="I21">
        <v>2</v>
      </c>
      <c r="J21">
        <f t="shared" si="2"/>
        <v>255</v>
      </c>
      <c r="K21">
        <f t="shared" si="3"/>
        <v>7.6628352490421452E-3</v>
      </c>
      <c r="L21">
        <f t="shared" si="4"/>
        <v>0.76628352490421447</v>
      </c>
      <c r="M21">
        <f t="shared" si="5"/>
        <v>97.70114942528734</v>
      </c>
      <c r="O21" s="4" t="s">
        <v>17</v>
      </c>
      <c r="P21" s="2">
        <f>SUM(P15:P20)</f>
        <v>51</v>
      </c>
      <c r="Q21" s="2">
        <v>51</v>
      </c>
      <c r="R21" s="2">
        <v>1</v>
      </c>
      <c r="S21" s="2">
        <f t="shared" si="8"/>
        <v>100</v>
      </c>
      <c r="T21" s="2">
        <v>100</v>
      </c>
    </row>
    <row r="22" spans="8:20" x14ac:dyDescent="0.3">
      <c r="H22" s="2" t="s">
        <v>4</v>
      </c>
      <c r="I22">
        <v>1</v>
      </c>
      <c r="J22">
        <f t="shared" si="2"/>
        <v>256</v>
      </c>
      <c r="K22">
        <f t="shared" si="3"/>
        <v>3.8314176245210726E-3</v>
      </c>
      <c r="L22">
        <f t="shared" si="4"/>
        <v>0.38314176245210724</v>
      </c>
      <c r="M22">
        <f t="shared" si="5"/>
        <v>98.084291187739453</v>
      </c>
      <c r="O22" s="4" t="s">
        <v>21</v>
      </c>
      <c r="P22" s="2">
        <v>272</v>
      </c>
      <c r="Q22" s="2"/>
      <c r="R22" s="2"/>
      <c r="S22" s="2"/>
      <c r="T22" s="2"/>
    </row>
    <row r="23" spans="8:20" x14ac:dyDescent="0.3">
      <c r="H23" s="2" t="s">
        <v>5</v>
      </c>
      <c r="I23">
        <v>1</v>
      </c>
      <c r="J23">
        <f t="shared" si="2"/>
        <v>257</v>
      </c>
      <c r="K23">
        <f t="shared" si="3"/>
        <v>3.8314176245210726E-3</v>
      </c>
      <c r="L23">
        <f t="shared" si="4"/>
        <v>0.38314176245210724</v>
      </c>
      <c r="M23">
        <f t="shared" si="5"/>
        <v>98.467432950191565</v>
      </c>
    </row>
    <row r="24" spans="8:20" x14ac:dyDescent="0.3">
      <c r="H24" s="2" t="s">
        <v>7</v>
      </c>
      <c r="I24">
        <v>1</v>
      </c>
      <c r="J24">
        <f t="shared" si="2"/>
        <v>258</v>
      </c>
      <c r="K24">
        <f t="shared" si="3"/>
        <v>3.8314176245210726E-3</v>
      </c>
      <c r="L24">
        <f t="shared" si="4"/>
        <v>0.38314176245210724</v>
      </c>
      <c r="M24">
        <f t="shared" si="5"/>
        <v>98.850574712643677</v>
      </c>
    </row>
    <row r="25" spans="8:20" x14ac:dyDescent="0.3">
      <c r="H25" s="2" t="s">
        <v>9</v>
      </c>
      <c r="I25">
        <v>1</v>
      </c>
      <c r="J25">
        <f t="shared" si="2"/>
        <v>259</v>
      </c>
      <c r="K25">
        <f t="shared" si="3"/>
        <v>3.8314176245210726E-3</v>
      </c>
      <c r="L25">
        <f t="shared" si="4"/>
        <v>0.38314176245210724</v>
      </c>
      <c r="M25">
        <f t="shared" si="5"/>
        <v>99.23371647509579</v>
      </c>
    </row>
    <row r="26" spans="8:20" x14ac:dyDescent="0.3">
      <c r="H26" s="2" t="s">
        <v>15</v>
      </c>
      <c r="I26">
        <v>1</v>
      </c>
      <c r="J26">
        <f t="shared" si="2"/>
        <v>260</v>
      </c>
      <c r="K26">
        <f t="shared" si="3"/>
        <v>3.8314176245210726E-3</v>
      </c>
      <c r="L26">
        <f t="shared" si="4"/>
        <v>0.38314176245210724</v>
      </c>
      <c r="M26">
        <f t="shared" si="5"/>
        <v>99.616858237547902</v>
      </c>
    </row>
    <row r="27" spans="8:20" x14ac:dyDescent="0.3">
      <c r="H27" s="2" t="s">
        <v>16</v>
      </c>
      <c r="I27">
        <v>1</v>
      </c>
      <c r="J27">
        <f>SUM(J26,I27)</f>
        <v>261</v>
      </c>
      <c r="K27">
        <f t="shared" si="3"/>
        <v>3.8314176245210726E-3</v>
      </c>
      <c r="L27">
        <f t="shared" si="4"/>
        <v>0.38314176245210724</v>
      </c>
      <c r="M27">
        <f t="shared" si="5"/>
        <v>100.00000000000001</v>
      </c>
    </row>
    <row r="28" spans="8:20" x14ac:dyDescent="0.3">
      <c r="H28" s="4" t="s">
        <v>17</v>
      </c>
      <c r="I28" s="2">
        <f>SUM(I15:I27)</f>
        <v>261</v>
      </c>
      <c r="J28" s="2">
        <v>261</v>
      </c>
      <c r="K28" s="2">
        <f>SUM(K15:K27)</f>
        <v>1</v>
      </c>
      <c r="L28" s="2">
        <f>SUM(L15:L27)</f>
        <v>100.00000000000001</v>
      </c>
      <c r="M28" s="2">
        <v>100</v>
      </c>
      <c r="O28" t="s">
        <v>32</v>
      </c>
    </row>
    <row r="29" spans="8:20" x14ac:dyDescent="0.3">
      <c r="H29" s="4" t="s">
        <v>21</v>
      </c>
      <c r="I29" s="2">
        <v>73</v>
      </c>
      <c r="J29" s="2"/>
      <c r="K29" s="2"/>
      <c r="L29" s="2"/>
      <c r="M29" s="2"/>
    </row>
    <row r="33" spans="8:20" ht="28.8" x14ac:dyDescent="0.3">
      <c r="H33" s="11" t="s">
        <v>27</v>
      </c>
      <c r="I33" s="11" t="s">
        <v>22</v>
      </c>
      <c r="J33" s="12" t="s">
        <v>23</v>
      </c>
      <c r="K33" s="11" t="s">
        <v>19</v>
      </c>
      <c r="L33" s="13" t="s">
        <v>20</v>
      </c>
      <c r="M33" s="12" t="s">
        <v>24</v>
      </c>
      <c r="O33" s="11" t="s">
        <v>27</v>
      </c>
      <c r="P33" s="11" t="s">
        <v>22</v>
      </c>
      <c r="Q33" s="12" t="s">
        <v>23</v>
      </c>
      <c r="R33" s="11" t="s">
        <v>19</v>
      </c>
      <c r="S33" s="13" t="s">
        <v>20</v>
      </c>
      <c r="T33" s="12" t="s">
        <v>24</v>
      </c>
    </row>
    <row r="34" spans="8:20" x14ac:dyDescent="0.3">
      <c r="H34" s="14" t="s">
        <v>2</v>
      </c>
      <c r="I34">
        <v>42</v>
      </c>
      <c r="J34">
        <v>42</v>
      </c>
      <c r="K34">
        <f>42/261</f>
        <v>0.16091954022988506</v>
      </c>
      <c r="L34">
        <f>K34*100</f>
        <v>16.091954022988507</v>
      </c>
      <c r="M34">
        <f>SUM(M33,L34)</f>
        <v>16.091954022988507</v>
      </c>
      <c r="O34" s="14" t="s">
        <v>2</v>
      </c>
      <c r="P34">
        <v>7</v>
      </c>
      <c r="Q34">
        <f>SUM(Q33,P34)</f>
        <v>7</v>
      </c>
      <c r="R34">
        <f>P34/51</f>
        <v>0.13725490196078433</v>
      </c>
      <c r="S34">
        <f>R34*100</f>
        <v>13.725490196078432</v>
      </c>
      <c r="T34">
        <f>SUM(T33,S34)</f>
        <v>13.725490196078432</v>
      </c>
    </row>
    <row r="35" spans="8:20" x14ac:dyDescent="0.3">
      <c r="H35" s="14" t="s">
        <v>3</v>
      </c>
      <c r="I35">
        <v>219</v>
      </c>
      <c r="J35">
        <v>261</v>
      </c>
      <c r="K35">
        <f>219/261</f>
        <v>0.83908045977011492</v>
      </c>
      <c r="L35">
        <f>K35*100</f>
        <v>83.908045977011497</v>
      </c>
      <c r="M35">
        <f>SUM(M34,L35)</f>
        <v>100</v>
      </c>
      <c r="O35" s="14" t="s">
        <v>3</v>
      </c>
      <c r="P35">
        <v>44</v>
      </c>
      <c r="Q35">
        <f>SUM(Q34,P35)</f>
        <v>51</v>
      </c>
      <c r="R35">
        <f>P35/51</f>
        <v>0.86274509803921573</v>
      </c>
      <c r="S35">
        <f>R35*100</f>
        <v>86.274509803921575</v>
      </c>
      <c r="T35">
        <f>SUM(T34,S35)</f>
        <v>100</v>
      </c>
    </row>
    <row r="36" spans="8:20" x14ac:dyDescent="0.3">
      <c r="H36" s="11" t="s">
        <v>25</v>
      </c>
      <c r="I36" s="14">
        <f>SUM(I34:I35)</f>
        <v>261</v>
      </c>
      <c r="J36" s="14">
        <v>261</v>
      </c>
      <c r="K36" s="14">
        <f>SUM(K34:K35)</f>
        <v>1</v>
      </c>
      <c r="L36" s="14">
        <f>SUM(L34:L35)</f>
        <v>100</v>
      </c>
      <c r="M36" s="14">
        <v>100</v>
      </c>
      <c r="O36" s="11" t="s">
        <v>25</v>
      </c>
      <c r="P36" s="14">
        <f>SUM(P34:P35)</f>
        <v>51</v>
      </c>
      <c r="Q36" s="14">
        <v>51</v>
      </c>
      <c r="R36" s="14">
        <f>SUM(R34:R35)</f>
        <v>1</v>
      </c>
      <c r="S36" s="14">
        <f>SUM(S34:S35)</f>
        <v>100</v>
      </c>
      <c r="T36" s="14">
        <v>100</v>
      </c>
    </row>
    <row r="37" spans="8:20" x14ac:dyDescent="0.3">
      <c r="H37" s="11" t="s">
        <v>28</v>
      </c>
      <c r="I37" s="14">
        <v>73</v>
      </c>
      <c r="J37" s="14"/>
      <c r="K37" s="14"/>
      <c r="L37" s="14"/>
      <c r="M37" s="14"/>
      <c r="O37" s="11" t="s">
        <v>28</v>
      </c>
      <c r="P37" s="14">
        <v>272</v>
      </c>
      <c r="Q37" s="14"/>
      <c r="R37" s="14"/>
      <c r="S37" s="14"/>
      <c r="T37" s="14"/>
    </row>
    <row r="41" spans="8:20" ht="28.8" x14ac:dyDescent="0.3">
      <c r="H41" s="15" t="s">
        <v>29</v>
      </c>
      <c r="I41" s="15" t="s">
        <v>22</v>
      </c>
      <c r="J41" s="16" t="s">
        <v>23</v>
      </c>
      <c r="K41" s="15" t="s">
        <v>19</v>
      </c>
      <c r="L41" s="17" t="s">
        <v>20</v>
      </c>
      <c r="M41" s="16" t="s">
        <v>24</v>
      </c>
      <c r="O41" s="15" t="s">
        <v>29</v>
      </c>
      <c r="P41" s="15" t="s">
        <v>22</v>
      </c>
      <c r="Q41" s="16" t="s">
        <v>23</v>
      </c>
      <c r="R41" s="15" t="s">
        <v>19</v>
      </c>
      <c r="S41" s="17" t="s">
        <v>20</v>
      </c>
      <c r="T41" s="16" t="s">
        <v>24</v>
      </c>
    </row>
    <row r="42" spans="8:20" x14ac:dyDescent="0.3">
      <c r="H42" s="18" t="s">
        <v>2</v>
      </c>
      <c r="I42">
        <v>116</v>
      </c>
      <c r="J42">
        <f>SUM(J41,I42)</f>
        <v>116</v>
      </c>
      <c r="K42">
        <f>I42/I45</f>
        <v>0.44444444444444442</v>
      </c>
      <c r="L42">
        <f>K42*100</f>
        <v>44.444444444444443</v>
      </c>
      <c r="M42">
        <f>SUM(M41,L42)</f>
        <v>44.444444444444443</v>
      </c>
      <c r="O42" s="18" t="s">
        <v>2</v>
      </c>
      <c r="P42">
        <v>24</v>
      </c>
      <c r="Q42">
        <f>SUM(Q41,P42)</f>
        <v>24</v>
      </c>
      <c r="R42">
        <f>P42/P45</f>
        <v>0.47058823529411764</v>
      </c>
      <c r="S42">
        <f>R42*100</f>
        <v>47.058823529411761</v>
      </c>
      <c r="T42">
        <f>SUM(T41,S42)</f>
        <v>47.058823529411761</v>
      </c>
    </row>
    <row r="43" spans="8:20" x14ac:dyDescent="0.3">
      <c r="H43" s="18" t="s">
        <v>3</v>
      </c>
      <c r="I43">
        <v>112</v>
      </c>
      <c r="J43">
        <f t="shared" ref="J43:J44" si="10">SUM(J42,I43)</f>
        <v>228</v>
      </c>
      <c r="K43">
        <f>I43/I45</f>
        <v>0.42911877394636017</v>
      </c>
      <c r="L43">
        <f t="shared" ref="L43:L44" si="11">K43*100</f>
        <v>42.911877394636015</v>
      </c>
      <c r="M43">
        <f t="shared" ref="M43:M44" si="12">SUM(M42,L43)</f>
        <v>87.356321839080465</v>
      </c>
      <c r="O43" s="18" t="s">
        <v>3</v>
      </c>
      <c r="P43">
        <v>18</v>
      </c>
      <c r="Q43">
        <f t="shared" ref="Q43:Q44" si="13">SUM(Q42,P43)</f>
        <v>42</v>
      </c>
      <c r="R43">
        <f>P43/P45</f>
        <v>0.35294117647058826</v>
      </c>
      <c r="S43">
        <f t="shared" ref="S43:S44" si="14">R43*100</f>
        <v>35.294117647058826</v>
      </c>
      <c r="T43">
        <f t="shared" ref="T43:T44" si="15">SUM(T42,S43)</f>
        <v>82.35294117647058</v>
      </c>
    </row>
    <row r="44" spans="8:20" x14ac:dyDescent="0.3">
      <c r="H44" s="18" t="s">
        <v>30</v>
      </c>
      <c r="I44">
        <v>33</v>
      </c>
      <c r="J44">
        <f t="shared" si="10"/>
        <v>261</v>
      </c>
      <c r="K44">
        <f>I44/I45</f>
        <v>0.12643678160919541</v>
      </c>
      <c r="L44">
        <f t="shared" si="11"/>
        <v>12.643678160919542</v>
      </c>
      <c r="M44">
        <f t="shared" si="12"/>
        <v>100</v>
      </c>
      <c r="O44" s="18" t="s">
        <v>30</v>
      </c>
      <c r="P44">
        <v>9</v>
      </c>
      <c r="Q44">
        <f t="shared" si="13"/>
        <v>51</v>
      </c>
      <c r="R44">
        <f>P44/P45</f>
        <v>0.17647058823529413</v>
      </c>
      <c r="S44">
        <f t="shared" si="14"/>
        <v>17.647058823529413</v>
      </c>
      <c r="T44">
        <f t="shared" si="15"/>
        <v>100</v>
      </c>
    </row>
    <row r="45" spans="8:20" x14ac:dyDescent="0.3">
      <c r="H45" s="15" t="s">
        <v>25</v>
      </c>
      <c r="I45" s="18">
        <f>SUM(I42:I44)</f>
        <v>261</v>
      </c>
      <c r="J45" s="18">
        <v>261</v>
      </c>
      <c r="K45" s="18">
        <f>SUM(K42:K44)</f>
        <v>1</v>
      </c>
      <c r="L45" s="18">
        <f>SUM(L42:L44)</f>
        <v>100</v>
      </c>
      <c r="M45" s="18">
        <v>100</v>
      </c>
      <c r="O45" s="15" t="s">
        <v>25</v>
      </c>
      <c r="P45" s="18">
        <f>SUM(P42:P44)</f>
        <v>51</v>
      </c>
      <c r="Q45" s="18">
        <v>51</v>
      </c>
      <c r="R45" s="18">
        <f>SUM(R42:R44)</f>
        <v>1</v>
      </c>
      <c r="S45" s="18">
        <f>SUM(S42:S44)</f>
        <v>100</v>
      </c>
      <c r="T45" s="18">
        <v>100</v>
      </c>
    </row>
    <row r="46" spans="8:20" x14ac:dyDescent="0.3">
      <c r="H46" s="15" t="s">
        <v>21</v>
      </c>
      <c r="I46" s="18">
        <v>81</v>
      </c>
      <c r="J46" s="18"/>
      <c r="K46" s="18"/>
      <c r="L46" s="18"/>
      <c r="M46" s="18"/>
      <c r="O46" s="15" t="s">
        <v>21</v>
      </c>
      <c r="P46" s="18">
        <v>272</v>
      </c>
      <c r="Q46" s="18"/>
      <c r="R46" s="18"/>
      <c r="S46" s="18"/>
      <c r="T46" s="18"/>
    </row>
  </sheetData>
  <sortState xmlns:xlrd2="http://schemas.microsoft.com/office/spreadsheetml/2017/richdata2" ref="H15:I27">
    <sortCondition descending="1" ref="I15:I27"/>
  </sortState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Hagen</dc:creator>
  <cp:lastModifiedBy>Ali Hagen</cp:lastModifiedBy>
  <dcterms:created xsi:type="dcterms:W3CDTF">2022-12-08T03:51:56Z</dcterms:created>
  <dcterms:modified xsi:type="dcterms:W3CDTF">2022-12-10T03:25:26Z</dcterms:modified>
</cp:coreProperties>
</file>